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"/>
    </mc:Choice>
  </mc:AlternateContent>
  <bookViews>
    <workbookView xWindow="21480" yWindow="1965" windowWidth="21840" windowHeight="13140" firstSheet="4" activeTab="7"/>
  </bookViews>
  <sheets>
    <sheet name="Chart1" sheetId="2" r:id="rId1"/>
    <sheet name="Single Regression Out" sheetId="4" r:id="rId2"/>
    <sheet name="Lemonade Manual compute" sheetId="1" r:id="rId3"/>
    <sheet name="Lemonade single regresssion" sheetId="16" r:id="rId4"/>
    <sheet name="Sheet2" sheetId="3" r:id="rId5"/>
    <sheet name=" Multiple  Regression Out" sheetId="14" r:id="rId6"/>
    <sheet name="Multiple with temp and rain onl" sheetId="15" r:id="rId7"/>
    <sheet name="Multiple regression data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B24" i="1" s="1"/>
  <c r="B21" i="1"/>
  <c r="L8" i="1"/>
  <c r="E5" i="1" l="1"/>
  <c r="E9" i="1"/>
  <c r="E13" i="1"/>
  <c r="E3" i="1"/>
  <c r="D4" i="1"/>
  <c r="D6" i="1"/>
  <c r="D7" i="1"/>
  <c r="F7" i="1" s="1"/>
  <c r="D8" i="1"/>
  <c r="D10" i="1"/>
  <c r="D11" i="1"/>
  <c r="D12" i="1"/>
  <c r="D14" i="1"/>
  <c r="D15" i="1"/>
  <c r="D16" i="1"/>
  <c r="C18" i="1"/>
  <c r="B18" i="1"/>
  <c r="C17" i="1"/>
  <c r="E7" i="1" s="1"/>
  <c r="B17" i="1"/>
  <c r="D5" i="1" s="1"/>
  <c r="F5" i="1" s="1"/>
  <c r="F16" i="1" l="1"/>
  <c r="F11" i="1"/>
  <c r="F10" i="1"/>
  <c r="E14" i="1"/>
  <c r="F14" i="1" s="1"/>
  <c r="E10" i="1"/>
  <c r="E6" i="1"/>
  <c r="F6" i="1" s="1"/>
  <c r="E16" i="1"/>
  <c r="E12" i="1"/>
  <c r="F12" i="1" s="1"/>
  <c r="E8" i="1"/>
  <c r="F8" i="1" s="1"/>
  <c r="E4" i="1"/>
  <c r="F4" i="1" s="1"/>
  <c r="D3" i="1"/>
  <c r="F3" i="1" s="1"/>
  <c r="D13" i="1"/>
  <c r="F13" i="1" s="1"/>
  <c r="D9" i="1"/>
  <c r="F9" i="1" s="1"/>
  <c r="E15" i="1"/>
  <c r="F15" i="1" s="1"/>
  <c r="E11" i="1"/>
  <c r="F19" i="1" l="1"/>
  <c r="F20" i="1" s="1"/>
  <c r="L9" i="1" s="1"/>
</calcChain>
</file>

<file path=xl/sharedStrings.xml><?xml version="1.0" encoding="utf-8"?>
<sst xmlns="http://schemas.openxmlformats.org/spreadsheetml/2006/main" count="174" uniqueCount="60">
  <si>
    <t>Day</t>
  </si>
  <si>
    <t>Lemonade Sales</t>
  </si>
  <si>
    <t>Sunday</t>
  </si>
  <si>
    <t>Monday</t>
  </si>
  <si>
    <t>Tuesday</t>
  </si>
  <si>
    <t>Wednesday</t>
  </si>
  <si>
    <t>Thursday</t>
  </si>
  <si>
    <t>Friday</t>
  </si>
  <si>
    <t>Saturday</t>
  </si>
  <si>
    <t>Perfect negative correlation</t>
  </si>
  <si>
    <t>Strong Negative Correlation</t>
  </si>
  <si>
    <t>Moderate Negative Correlation</t>
  </si>
  <si>
    <t>Weak Negative Correlation</t>
  </si>
  <si>
    <t>No Correlation</t>
  </si>
  <si>
    <t>Moderate Positive Correlation</t>
  </si>
  <si>
    <t>Strong Positive Correlation</t>
  </si>
  <si>
    <t>Perfect positive correlation</t>
  </si>
  <si>
    <t>Weak Positive Correlation</t>
  </si>
  <si>
    <t>Correlation Coefficient Strength</t>
  </si>
  <si>
    <t>Mean</t>
  </si>
  <si>
    <t>Standard Deviation</t>
  </si>
  <si>
    <t>Temperature -X</t>
  </si>
  <si>
    <t># glasses sold - Y</t>
  </si>
  <si>
    <t>Total</t>
  </si>
  <si>
    <t>r =</t>
  </si>
  <si>
    <t>slope</t>
  </si>
  <si>
    <t>Intercept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</si>
  <si>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</si>
  <si>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</si>
  <si>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</si>
  <si>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</si>
  <si>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</si>
  <si>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</si>
  <si>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</si>
  <si>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</si>
  <si>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</si>
  <si>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</si>
  <si>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</si>
  <si>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</si>
  <si>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</si>
  <si>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</si>
  <si>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</si>
  <si>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</si>
  <si>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</si>
  <si>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</si>
  <si>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</si>
  <si>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</si>
  <si>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</si>
  <si>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</si>
  <si>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</si>
  <si>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High Temperature</t>
  </si>
  <si>
    <t>Humidity</t>
  </si>
  <si>
    <t>Noon Humidity</t>
  </si>
  <si>
    <t>Chance of rain</t>
  </si>
  <si>
    <t>Temp</t>
  </si>
  <si>
    <t>Rain</t>
  </si>
  <si>
    <t>High Temperature [F]</t>
  </si>
  <si>
    <t>Workday</t>
  </si>
  <si>
    <t>Temperature</t>
  </si>
  <si>
    <t xml:space="preserve"># glasses sold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</si>
</sst>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4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ill="1" applyBorder="1" applyAlignment="1"/>
    <xf numFmtId="0" fontId="0" fillId="0" borderId="2" xfId="0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Continuous"/>
    </xf>
    <xf numFmtId="164" fontId="0" fillId="0" borderId="0" xfId="0" applyNumberFormat="1" applyFill="1" applyBorder="1" applyAlignment="1"/>
    <xf numFmtId="164" fontId="0" fillId="0" borderId="2" xfId="0" applyNumberFormat="1" applyFill="1" applyBorder="1" applyAlignment="1"/>
    <xf numFmtId="164" fontId="5" fillId="0" borderId="3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/>
    <xf numFmtId="1" fontId="0" fillId="0" borderId="2" xfId="0" applyNumberFormat="1" applyFill="1" applyBorder="1" applyAlignment="1"/>
    <xf numFmtId="0" fontId="0" fillId="0" borderId="0" xfId="0" applyAlignment="1">
      <alignment horizontal="center"/>
    </xf>
    <xf numFmtId="0" fontId="2" fillId="0" borderId="1" xfId="1" applyAlignment="1">
      <alignment horizont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Relationship</a:t>
            </a:r>
            <a:r>
              <a:rPr lang="en-US" sz="1800" b="1" baseline="0"/>
              <a:t> between temperature and lemonade sales</a:t>
            </a:r>
            <a:endParaRPr lang="en-US" sz="1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'Lemonade Manual compute'!$C$2</c:f>
              <c:strCache>
                <c:ptCount val="1"/>
                <c:pt idx="0">
                  <c:v># glasses sold - 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'Lemonade Manual compute'!$B$3:$B$16</c:f>
              <c:numCache>
                <c:formatCode>General</c:formatCode>
                <c:ptCount val="14"/>
                <c:pt idx="0">
                  <c:v>72</c:v>
                </c:pt>
                <c:pt idx="1">
                  <c:v>71</c:v>
                </c:pt>
                <c:pt idx="2">
                  <c:v>68</c:v>
                </c:pt>
                <c:pt idx="3">
                  <c:v>71</c:v>
                </c:pt>
                <c:pt idx="4">
                  <c:v>73</c:v>
                </c:pt>
                <c:pt idx="5">
                  <c:v>67</c:v>
                </c:pt>
                <c:pt idx="6">
                  <c:v>74</c:v>
                </c:pt>
                <c:pt idx="7">
                  <c:v>70</c:v>
                </c:pt>
                <c:pt idx="8">
                  <c:v>71</c:v>
                </c:pt>
                <c:pt idx="9">
                  <c:v>68</c:v>
                </c:pt>
                <c:pt idx="10">
                  <c:v>71</c:v>
                </c:pt>
                <c:pt idx="11">
                  <c:v>73</c:v>
                </c:pt>
                <c:pt idx="12">
                  <c:v>69</c:v>
                </c:pt>
                <c:pt idx="13">
                  <c:v>74</c:v>
                </c:pt>
              </c:numCache>
            </c:numRef>
          </c:xVal>
          <c:yVal>
            <c:numRef>
              <c:f>'Lemonade Manual compute'!$C$3:$C$16</c:f>
              <c:numCache>
                <c:formatCode>General</c:formatCode>
                <c:ptCount val="14"/>
                <c:pt idx="0">
                  <c:v>49</c:v>
                </c:pt>
                <c:pt idx="1">
                  <c:v>50</c:v>
                </c:pt>
                <c:pt idx="2">
                  <c:v>44</c:v>
                </c:pt>
                <c:pt idx="3">
                  <c:v>49</c:v>
                </c:pt>
                <c:pt idx="4">
                  <c:v>55</c:v>
                </c:pt>
                <c:pt idx="5">
                  <c:v>42</c:v>
                </c:pt>
                <c:pt idx="6">
                  <c:v>60</c:v>
                </c:pt>
                <c:pt idx="7">
                  <c:v>49</c:v>
                </c:pt>
                <c:pt idx="8">
                  <c:v>50</c:v>
                </c:pt>
                <c:pt idx="9">
                  <c:v>44</c:v>
                </c:pt>
                <c:pt idx="10">
                  <c:v>49</c:v>
                </c:pt>
                <c:pt idx="11">
                  <c:v>55</c:v>
                </c:pt>
                <c:pt idx="12">
                  <c:v>42</c:v>
                </c:pt>
                <c:pt idx="13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5-4893-8CAA-3788A3487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189960"/>
        <c:axId val="646190288"/>
      </c:scatterChart>
      <c:valAx>
        <c:axId val="646189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High Temperature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190288"/>
        <c:crosses val="autoZero"/>
        <c:crossBetween val="midCat"/>
      </c:valAx>
      <c:valAx>
        <c:axId val="64619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Glasses sold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189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D8E410-D739-41E9-93E2-485F2B1623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525066</xdr:colOff>
      <xdr:row>12</xdr:row>
      <xdr:rowOff>167877</xdr:rowOff>
    </xdr:from>
    <xdr:ext cx="2141935" cy="3924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6627019" y="2453877"/>
              <a:ext cx="2141935" cy="3924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 − </m:t>
                                </m:r>
                                <m:acc>
                                  <m:accPr>
                                    <m:chr m:val="̅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𝑋</m:t>
                                    </m:r>
                                  </m:e>
                                </m:acc>
                              </m:e>
                            </m:d>
                          </m:e>
                        </m:nary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𝑌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− </m:t>
                        </m:r>
                        <m:acc>
                          <m:accPr>
                            <m:chr m:val="̅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acc>
                      </m:num>
                      <m:den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−1</m:t>
                            </m:r>
                          </m:e>
                        </m:d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627019" y="2453877"/>
              <a:ext cx="2141935" cy="3924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𝑟=  (∑▒(𝑋 − 𝑋 ̅ ) (𝑌 − (𝑌)) ̅)/((𝑛 −1) 〖𝑠_𝑥 𝑠〗_𝑦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66674</xdr:colOff>
      <xdr:row>1</xdr:row>
      <xdr:rowOff>13097</xdr:rowOff>
    </xdr:from>
    <xdr:ext cx="516295" cy="1591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3311127" y="203597"/>
              <a:ext cx="516295" cy="159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0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 − </m:t>
                    </m:r>
                    <m:acc>
                      <m:accPr>
                        <m:chr m:val="̅"/>
                        <m:ctrlPr>
                          <a:rPr lang="en-US" sz="10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0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0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311127" y="203597"/>
              <a:ext cx="516295" cy="159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000" b="0" i="0">
                  <a:latin typeface="Cambria Math" panose="02040503050406030204" pitchFamily="18" charset="0"/>
                </a:rPr>
                <a:t>(𝑋 − 𝑋 ̅)</a:t>
              </a:r>
              <a:endParaRPr lang="en-US" sz="1000"/>
            </a:p>
          </xdr:txBody>
        </xdr:sp>
      </mc:Fallback>
    </mc:AlternateContent>
    <xdr:clientData/>
  </xdr:oneCellAnchor>
  <xdr:oneCellAnchor>
    <xdr:from>
      <xdr:col>4</xdr:col>
      <xdr:colOff>0</xdr:colOff>
      <xdr:row>1</xdr:row>
      <xdr:rowOff>0</xdr:rowOff>
    </xdr:from>
    <xdr:ext cx="505395" cy="1591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3851672" y="190500"/>
              <a:ext cx="505395" cy="159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0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𝑌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 − </m:t>
                    </m:r>
                    <m:acc>
                      <m:accPr>
                        <m:chr m:val="̅"/>
                        <m:ctrlPr>
                          <a:rPr lang="en-US" sz="10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n-US" sz="10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0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851672" y="190500"/>
              <a:ext cx="505395" cy="159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000" b="0" i="0">
                  <a:latin typeface="Cambria Math" panose="02040503050406030204" pitchFamily="18" charset="0"/>
                </a:rPr>
                <a:t>(𝑌 − 𝑌 ̅)</a:t>
              </a:r>
              <a:endParaRPr lang="en-US" sz="1000"/>
            </a:p>
          </xdr:txBody>
        </xdr:sp>
      </mc:Fallback>
    </mc:AlternateContent>
    <xdr:clientData/>
  </xdr:oneCellAnchor>
  <xdr:oneCellAnchor>
    <xdr:from>
      <xdr:col>5</xdr:col>
      <xdr:colOff>0</xdr:colOff>
      <xdr:row>1</xdr:row>
      <xdr:rowOff>0</xdr:rowOff>
    </xdr:from>
    <xdr:ext cx="1030282" cy="1716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 txBox="1"/>
          </xdr:nvSpPr>
          <xdr:spPr>
            <a:xfrm>
              <a:off x="4458891" y="190500"/>
              <a:ext cx="1030282" cy="171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𝑌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− </m:t>
                    </m:r>
                    <m:acc>
                      <m:accPr>
                        <m:chr m:val="̅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acc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e>
                    </m:acc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𝑌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 − </m:t>
                    </m:r>
                    <m:acc>
                      <m:accPr>
                        <m:chr m:val="̅"/>
                        <m:ctrlPr>
                          <a:rPr lang="en-US" sz="10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n-US" sz="10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458891" y="190500"/>
              <a:ext cx="1030282" cy="171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(𝑌 − 𝑌 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000" b="0" i="0">
                  <a:latin typeface="Cambria Math" panose="02040503050406030204" pitchFamily="18" charset="0"/>
                </a:rPr>
                <a:t>(𝑌 − 𝑌 ̅)</a:t>
              </a:r>
              <a:endParaRPr lang="en-US" sz="1000"/>
            </a:p>
          </xdr:txBody>
        </xdr:sp>
      </mc:Fallback>
    </mc:AlternateContent>
    <xdr:clientData/>
  </xdr:oneCellAnchor>
  <xdr:oneCellAnchor>
    <xdr:from>
      <xdr:col>9</xdr:col>
      <xdr:colOff>429357</xdr:colOff>
      <xdr:row>4</xdr:row>
      <xdr:rowOff>180242</xdr:rowOff>
    </xdr:from>
    <xdr:ext cx="882162" cy="2056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807569" y="942242"/>
              <a:ext cx="882162" cy="2056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groupChr>
                      <m:groupChrPr>
                        <m:chr m:val="⏞"/>
                        <m:pos m:val="top"/>
                        <m:vertJc m:val="bot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groupChrPr>
                      <m:e>
                        <m:r>
                          <m:rPr>
                            <m:brk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groupCh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𝑏𝑋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7807569" y="942242"/>
              <a:ext cx="882162" cy="2056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⏞</a:t>
              </a:r>
              <a:r>
                <a:rPr lang="en-US" sz="1100" b="0" i="0">
                  <a:latin typeface="Cambria Math" panose="02040503050406030204" pitchFamily="18" charset="0"/>
                </a:rPr>
                <a:t>𝑌=𝑎+𝑏𝑋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444011</xdr:colOff>
      <xdr:row>8</xdr:row>
      <xdr:rowOff>114300</xdr:rowOff>
    </xdr:from>
    <xdr:ext cx="111569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7216286" y="1638300"/>
              <a:ext cx="111569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=.948 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5.908</m:t>
                            </m:r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5.908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7216286" y="1638300"/>
              <a:ext cx="111569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𝑏=.948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5.908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5.908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0</xdr:colOff>
      <xdr:row>1</xdr:row>
      <xdr:rowOff>0</xdr:rowOff>
    </xdr:from>
    <xdr:ext cx="520912" cy="3229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7378212" y="190500"/>
              <a:ext cx="520912" cy="3229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378212" y="190500"/>
              <a:ext cx="520912" cy="3229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𝑏=𝑟 𝑠_𝑦/𝑠_𝑥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0</xdr:colOff>
      <xdr:row>17</xdr:row>
      <xdr:rowOff>0</xdr:rowOff>
    </xdr:from>
    <xdr:ext cx="882162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7378212" y="3238500"/>
              <a:ext cx="882162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acc>
                      <m:accPr>
                        <m:chr m:val="̅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 −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𝑏</m:t>
                    </m:r>
                    <m:acc>
                      <m:accPr>
                        <m:chr m:val="̅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7378212" y="3238500"/>
              <a:ext cx="882162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𝑎= 𝑌 ̅  − 𝑏𝑋 ̅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0</xdr:colOff>
      <xdr:row>19</xdr:row>
      <xdr:rowOff>0</xdr:rowOff>
    </xdr:from>
    <xdr:ext cx="19855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7378212" y="3619500"/>
              <a:ext cx="19855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=49.857 −2.492(70.587)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7378212" y="3619500"/>
              <a:ext cx="19855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𝑎=49.857 −2.492(70.587)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608133</xdr:colOff>
      <xdr:row>2</xdr:row>
      <xdr:rowOff>0</xdr:rowOff>
    </xdr:from>
    <xdr:ext cx="1685193" cy="2056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9202614" y="381000"/>
              <a:ext cx="1685193" cy="2056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groupChr>
                      <m:groupChrPr>
                        <m:chr m:val="⏞"/>
                        <m:pos m:val="top"/>
                        <m:vertJc m:val="bot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groupChrPr>
                      <m:e>
                        <m:r>
                          <m:rPr>
                            <m:brk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groupChr>
                    <m:r>
                      <a:rPr lang="en-US" sz="1100" b="0" i="1">
                        <a:latin typeface="Cambria Math" panose="02040503050406030204" pitchFamily="18" charset="0"/>
                      </a:rPr>
                      <m:t>=−126.669+2.49(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9202614" y="381000"/>
              <a:ext cx="1685193" cy="2056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⏞</a:t>
              </a:r>
              <a:r>
                <a:rPr lang="en-US" sz="1100" b="0" i="0">
                  <a:latin typeface="Cambria Math" panose="02040503050406030204" pitchFamily="18" charset="0"/>
                </a:rPr>
                <a:t>𝑌=−126.669+2.49(𝑋)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33703</xdr:colOff>
      <xdr:row>7</xdr:row>
      <xdr:rowOff>41031</xdr:rowOff>
    </xdr:from>
    <xdr:ext cx="1328372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9853978" y="1374531"/>
              <a:ext cx="1328372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∗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𝑥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r>
                    <m:rPr>
                      <m:nor/>
                    </m:rPr>
                    <a:rPr lang="en-US" sz="11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=</m:t>
                  </m:r>
                  <m:rad>
                    <m:radPr>
                      <m:degHide m:val="on"/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nary>
                            <m:naryPr>
                              <m:chr m:val="∑"/>
                              <m:subHide m:val="on"/>
                              <m:supHide m:val="on"/>
                              <m:ctrlPr>
                                <a:rPr lang="en-US" sz="11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naryPr>
                            <m:sub/>
                            <m:sup/>
                            <m:e>
                              <m:d>
                                <m:dPr>
                                  <m:ctrlPr>
                                    <a:rPr lang="en-U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n-U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𝑌</m:t>
                                  </m:r>
                                  <m:r>
                                    <a:rPr lang="en-U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 −</m:t>
                                  </m:r>
                                  <m:acc>
                                    <m:accPr>
                                      <m:chr m:val="̂"/>
                                      <m:ctrlPr>
                                        <a:rPr 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accPr>
                                    <m:e>
                                      <m:r>
                                        <a:rPr 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𝑌</m:t>
                                      </m:r>
                                    </m:e>
                                  </m:acc>
                                </m:e>
                              </m:d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e>
                          </m:nary>
                        </m:num>
                        <m:den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−2</m:t>
                          </m:r>
                        </m:den>
                      </m:f>
                    </m:e>
                  </m:rad>
                </m:oMath>
              </a14:m>
              <a:r>
                <a:rPr lang="en-US" sz="1100"/>
                <a:t>  </a:t>
              </a:r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9853978" y="1374531"/>
              <a:ext cx="1328372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 𝑠〗_(𝑦 ∗𝑥)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=" √((∑▒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(𝑌 −𝑌 ̂ )2)/(𝑛 −2))</a:t>
              </a:r>
              <a:r>
                <a:rPr lang="en-US" sz="1100"/>
                <a:t> 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D3" sqref="D3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6" max="6" width="13.42578125" bestFit="1" customWidth="1"/>
    <col min="7" max="8" width="12.7109375" bestFit="1" customWidth="1"/>
    <col min="9" max="9" width="12.5703125" bestFit="1" customWidth="1"/>
  </cols>
  <sheetData>
    <row r="1" spans="1:10" x14ac:dyDescent="0.25">
      <c r="A1" t="s">
        <v>27</v>
      </c>
    </row>
    <row r="2" spans="1:10" ht="15.75" thickBot="1" x14ac:dyDescent="0.3"/>
    <row r="3" spans="1:10" x14ac:dyDescent="0.25">
      <c r="A3" s="9" t="s">
        <v>28</v>
      </c>
      <c r="B3" s="9"/>
    </row>
    <row r="4" spans="1:10" x14ac:dyDescent="0.25">
      <c r="A4" s="6" t="s">
        <v>29</v>
      </c>
      <c r="B4" s="10">
        <v>0.94812468733586686</v>
      </c>
    </row>
    <row r="5" spans="1:10" x14ac:dyDescent="0.25">
      <c r="A5" s="6" t="s">
        <v>30</v>
      </c>
      <c r="B5" s="10">
        <v>0.89894042273573538</v>
      </c>
    </row>
    <row r="6" spans="1:10" x14ac:dyDescent="0.25">
      <c r="A6" s="6" t="s">
        <v>31</v>
      </c>
      <c r="B6" s="10">
        <v>0.8905187912970467</v>
      </c>
    </row>
    <row r="7" spans="1:10" x14ac:dyDescent="0.25">
      <c r="A7" s="6" t="s">
        <v>32</v>
      </c>
      <c r="B7" s="10">
        <v>1.9547415411643618</v>
      </c>
    </row>
    <row r="8" spans="1:10" ht="15.75" thickBot="1" x14ac:dyDescent="0.3">
      <c r="A8" s="7" t="s">
        <v>33</v>
      </c>
      <c r="B8" s="7">
        <v>14</v>
      </c>
    </row>
    <row r="10" spans="1:10" ht="15.75" thickBot="1" x14ac:dyDescent="0.3">
      <c r="A10" t="s">
        <v>34</v>
      </c>
    </row>
    <row r="11" spans="1:10" x14ac:dyDescent="0.25">
      <c r="A11" s="8"/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</row>
    <row r="12" spans="1:10" x14ac:dyDescent="0.25">
      <c r="A12" s="10" t="s">
        <v>35</v>
      </c>
      <c r="B12" s="13">
        <v>1</v>
      </c>
      <c r="C12" s="10">
        <v>407.86211180124218</v>
      </c>
      <c r="D12" s="10">
        <v>407.86211180124218</v>
      </c>
      <c r="E12" s="10">
        <v>106.74183847633493</v>
      </c>
      <c r="F12" s="10">
        <v>2.514674734626044E-7</v>
      </c>
      <c r="G12" s="5"/>
      <c r="H12" s="5"/>
      <c r="I12" s="5"/>
      <c r="J12" s="5"/>
    </row>
    <row r="13" spans="1:10" x14ac:dyDescent="0.25">
      <c r="A13" s="10" t="s">
        <v>36</v>
      </c>
      <c r="B13" s="13">
        <v>12</v>
      </c>
      <c r="C13" s="10">
        <v>45.852173913043487</v>
      </c>
      <c r="D13" s="10">
        <v>3.821014492753624</v>
      </c>
      <c r="E13" s="10"/>
      <c r="F13" s="10"/>
      <c r="G13" s="5"/>
      <c r="H13" s="5"/>
      <c r="I13" s="5"/>
      <c r="J13" s="5"/>
    </row>
    <row r="14" spans="1:10" ht="15.75" thickBot="1" x14ac:dyDescent="0.3">
      <c r="A14" s="11" t="s">
        <v>23</v>
      </c>
      <c r="B14" s="14">
        <v>13</v>
      </c>
      <c r="C14" s="11">
        <v>453.71428571428567</v>
      </c>
      <c r="D14" s="11"/>
      <c r="E14" s="11"/>
      <c r="F14" s="11"/>
      <c r="G14" s="5"/>
      <c r="H14" s="5"/>
      <c r="I14" s="5"/>
      <c r="J14" s="5"/>
    </row>
    <row r="15" spans="1:10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12"/>
      <c r="B16" s="12" t="s">
        <v>42</v>
      </c>
      <c r="C16" s="12" t="s">
        <v>32</v>
      </c>
      <c r="D16" s="12" t="s">
        <v>43</v>
      </c>
      <c r="E16" s="12" t="s">
        <v>44</v>
      </c>
      <c r="F16" s="12" t="s">
        <v>45</v>
      </c>
      <c r="G16" s="12" t="s">
        <v>46</v>
      </c>
      <c r="H16" s="12" t="s">
        <v>47</v>
      </c>
      <c r="I16" s="12" t="s">
        <v>48</v>
      </c>
      <c r="J16" s="5"/>
    </row>
    <row r="17" spans="1:10" x14ac:dyDescent="0.25">
      <c r="A17" s="10" t="s">
        <v>26</v>
      </c>
      <c r="B17" s="10">
        <v>-126.66956521739129</v>
      </c>
      <c r="C17" s="10">
        <v>17.09409050100972</v>
      </c>
      <c r="D17" s="10">
        <v>-7.4101377437956772</v>
      </c>
      <c r="E17" s="10">
        <v>8.1620813967304448E-6</v>
      </c>
      <c r="F17" s="10">
        <v>-163.91438891248396</v>
      </c>
      <c r="G17" s="10">
        <v>-89.424741522298618</v>
      </c>
      <c r="H17" s="10">
        <v>-163.91438891248396</v>
      </c>
      <c r="I17" s="10">
        <v>-89.424741522298618</v>
      </c>
      <c r="J17" s="5"/>
    </row>
    <row r="18" spans="1:10" ht="15.75" thickBot="1" x14ac:dyDescent="0.3">
      <c r="A18" s="11" t="s">
        <v>49</v>
      </c>
      <c r="B18" s="11">
        <v>2.4913043478260866</v>
      </c>
      <c r="C18" s="11">
        <v>0.24113455313541443</v>
      </c>
      <c r="D18" s="11">
        <v>10.331594188523615</v>
      </c>
      <c r="E18" s="11">
        <v>2.514674734626044E-7</v>
      </c>
      <c r="F18" s="11">
        <v>1.9659172897785715</v>
      </c>
      <c r="G18" s="11">
        <v>3.0166914058736016</v>
      </c>
      <c r="H18" s="11">
        <v>1.9659172897785715</v>
      </c>
      <c r="I18" s="11">
        <v>3.0166914058736016</v>
      </c>
      <c r="J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sqref="A1:C16"/>
    </sheetView>
  </sheetViews>
  <sheetFormatPr defaultRowHeight="15" x14ac:dyDescent="0.25"/>
  <cols>
    <col min="1" max="1" width="18.140625" bestFit="1" customWidth="1"/>
    <col min="2" max="2" width="15" bestFit="1" customWidth="1"/>
    <col min="3" max="3" width="15.5703125" bestFit="1" customWidth="1"/>
    <col min="6" max="6" width="16.28515625" customWidth="1"/>
  </cols>
  <sheetData>
    <row r="1" spans="1:12" x14ac:dyDescent="0.25">
      <c r="A1" s="15" t="s">
        <v>1</v>
      </c>
      <c r="B1" s="15"/>
      <c r="C1" s="15"/>
    </row>
    <row r="2" spans="1:12" x14ac:dyDescent="0.25">
      <c r="A2" t="s">
        <v>0</v>
      </c>
      <c r="B2" t="s">
        <v>21</v>
      </c>
      <c r="C2" t="s">
        <v>22</v>
      </c>
    </row>
    <row r="3" spans="1:12" x14ac:dyDescent="0.25">
      <c r="A3" t="s">
        <v>2</v>
      </c>
      <c r="B3">
        <v>72</v>
      </c>
      <c r="C3">
        <v>49</v>
      </c>
      <c r="D3" s="5">
        <f>B3-$B$17</f>
        <v>1.1428571428571388</v>
      </c>
      <c r="E3" s="5">
        <f>C3-$C$17</f>
        <v>-0.8571428571428541</v>
      </c>
      <c r="F3" s="5">
        <f>D3*E3</f>
        <v>-0.97959183673468697</v>
      </c>
      <c r="G3" s="5"/>
    </row>
    <row r="4" spans="1:12" x14ac:dyDescent="0.25">
      <c r="A4" t="s">
        <v>3</v>
      </c>
      <c r="B4">
        <v>71</v>
      </c>
      <c r="C4">
        <v>50</v>
      </c>
      <c r="D4" s="5">
        <f t="shared" ref="D4:D16" si="0">B4-$B$17</f>
        <v>0.1428571428571388</v>
      </c>
      <c r="E4" s="5">
        <f t="shared" ref="E4:E16" si="1">C4-$C$17</f>
        <v>0.1428571428571459</v>
      </c>
      <c r="F4" s="5">
        <f t="shared" ref="F4:F16" si="2">D4*E4</f>
        <v>2.0408163265305979E-2</v>
      </c>
      <c r="G4" s="5"/>
    </row>
    <row r="5" spans="1:12" x14ac:dyDescent="0.25">
      <c r="A5" t="s">
        <v>4</v>
      </c>
      <c r="B5">
        <v>68</v>
      </c>
      <c r="C5">
        <v>44</v>
      </c>
      <c r="D5" s="5">
        <f t="shared" si="0"/>
        <v>-2.8571428571428612</v>
      </c>
      <c r="E5" s="5">
        <f t="shared" si="1"/>
        <v>-5.8571428571428541</v>
      </c>
      <c r="F5" s="5">
        <f t="shared" si="2"/>
        <v>16.734693877551035</v>
      </c>
      <c r="G5" s="5"/>
    </row>
    <row r="6" spans="1:12" x14ac:dyDescent="0.25">
      <c r="A6" t="s">
        <v>5</v>
      </c>
      <c r="B6">
        <v>71</v>
      </c>
      <c r="C6">
        <v>49</v>
      </c>
      <c r="D6" s="5">
        <f t="shared" si="0"/>
        <v>0.1428571428571388</v>
      </c>
      <c r="E6" s="5">
        <f t="shared" si="1"/>
        <v>-0.8571428571428541</v>
      </c>
      <c r="F6" s="5">
        <f t="shared" si="2"/>
        <v>-0.12244897959183282</v>
      </c>
      <c r="G6" s="5"/>
    </row>
    <row r="7" spans="1:12" x14ac:dyDescent="0.25">
      <c r="A7" t="s">
        <v>6</v>
      </c>
      <c r="B7">
        <v>73</v>
      </c>
      <c r="C7">
        <v>55</v>
      </c>
      <c r="D7" s="5">
        <f t="shared" si="0"/>
        <v>2.1428571428571388</v>
      </c>
      <c r="E7" s="5">
        <f t="shared" si="1"/>
        <v>5.1428571428571459</v>
      </c>
      <c r="F7" s="5">
        <f t="shared" si="2"/>
        <v>11.020408163265293</v>
      </c>
      <c r="G7" s="5"/>
    </row>
    <row r="8" spans="1:12" x14ac:dyDescent="0.25">
      <c r="A8" t="s">
        <v>7</v>
      </c>
      <c r="B8">
        <v>67</v>
      </c>
      <c r="C8">
        <v>42</v>
      </c>
      <c r="D8" s="5">
        <f t="shared" si="0"/>
        <v>-3.8571428571428612</v>
      </c>
      <c r="E8" s="5">
        <f t="shared" si="1"/>
        <v>-7.8571428571428541</v>
      </c>
      <c r="F8" s="5">
        <f t="shared" si="2"/>
        <v>30.306122448979611</v>
      </c>
      <c r="G8" s="5"/>
      <c r="L8">
        <f>5.908/2.248</f>
        <v>2.6281138790035588</v>
      </c>
    </row>
    <row r="9" spans="1:12" x14ac:dyDescent="0.25">
      <c r="A9" t="s">
        <v>8</v>
      </c>
      <c r="B9">
        <v>74</v>
      </c>
      <c r="C9">
        <v>60</v>
      </c>
      <c r="D9" s="5">
        <f t="shared" si="0"/>
        <v>3.1428571428571388</v>
      </c>
      <c r="E9" s="5">
        <f t="shared" si="1"/>
        <v>10.142857142857146</v>
      </c>
      <c r="F9" s="5">
        <f t="shared" si="2"/>
        <v>31.877551020408131</v>
      </c>
      <c r="G9" s="5"/>
      <c r="L9">
        <f>L8*F20</f>
        <v>2.4917796498133109</v>
      </c>
    </row>
    <row r="10" spans="1:12" x14ac:dyDescent="0.25">
      <c r="A10" t="s">
        <v>2</v>
      </c>
      <c r="B10">
        <v>70</v>
      </c>
      <c r="C10">
        <v>49</v>
      </c>
      <c r="D10" s="5">
        <f t="shared" si="0"/>
        <v>-0.8571428571428612</v>
      </c>
      <c r="E10" s="5">
        <f t="shared" si="1"/>
        <v>-0.8571428571428541</v>
      </c>
      <c r="F10" s="5">
        <f t="shared" si="2"/>
        <v>0.73469387755102122</v>
      </c>
      <c r="G10" s="5"/>
    </row>
    <row r="11" spans="1:12" x14ac:dyDescent="0.25">
      <c r="A11" t="s">
        <v>3</v>
      </c>
      <c r="B11">
        <v>71</v>
      </c>
      <c r="C11">
        <v>50</v>
      </c>
      <c r="D11" s="5">
        <f t="shared" si="0"/>
        <v>0.1428571428571388</v>
      </c>
      <c r="E11" s="5">
        <f t="shared" si="1"/>
        <v>0.1428571428571459</v>
      </c>
      <c r="F11" s="5">
        <f t="shared" si="2"/>
        <v>2.0408163265305979E-2</v>
      </c>
      <c r="G11" s="5"/>
    </row>
    <row r="12" spans="1:12" x14ac:dyDescent="0.25">
      <c r="A12" t="s">
        <v>4</v>
      </c>
      <c r="B12">
        <v>68</v>
      </c>
      <c r="C12">
        <v>44</v>
      </c>
      <c r="D12" s="5">
        <f t="shared" si="0"/>
        <v>-2.8571428571428612</v>
      </c>
      <c r="E12" s="5">
        <f t="shared" si="1"/>
        <v>-5.8571428571428541</v>
      </c>
      <c r="F12" s="5">
        <f t="shared" si="2"/>
        <v>16.734693877551035</v>
      </c>
      <c r="G12" s="5"/>
    </row>
    <row r="13" spans="1:12" x14ac:dyDescent="0.25">
      <c r="A13" t="s">
        <v>5</v>
      </c>
      <c r="B13">
        <v>71</v>
      </c>
      <c r="C13">
        <v>49</v>
      </c>
      <c r="D13" s="5">
        <f t="shared" si="0"/>
        <v>0.1428571428571388</v>
      </c>
      <c r="E13" s="5">
        <f t="shared" si="1"/>
        <v>-0.8571428571428541</v>
      </c>
      <c r="F13" s="5">
        <f t="shared" si="2"/>
        <v>-0.12244897959183282</v>
      </c>
      <c r="G13" s="5"/>
    </row>
    <row r="14" spans="1:12" x14ac:dyDescent="0.25">
      <c r="A14" t="s">
        <v>6</v>
      </c>
      <c r="B14">
        <v>73</v>
      </c>
      <c r="C14">
        <v>55</v>
      </c>
      <c r="D14" s="5">
        <f t="shared" si="0"/>
        <v>2.1428571428571388</v>
      </c>
      <c r="E14" s="5">
        <f t="shared" si="1"/>
        <v>5.1428571428571459</v>
      </c>
      <c r="F14" s="5">
        <f t="shared" si="2"/>
        <v>11.020408163265293</v>
      </c>
      <c r="G14" s="5"/>
    </row>
    <row r="15" spans="1:12" x14ac:dyDescent="0.25">
      <c r="A15" t="s">
        <v>7</v>
      </c>
      <c r="B15">
        <v>69</v>
      </c>
      <c r="C15">
        <v>42</v>
      </c>
      <c r="D15" s="5">
        <f t="shared" si="0"/>
        <v>-1.8571428571428612</v>
      </c>
      <c r="E15" s="5">
        <f t="shared" si="1"/>
        <v>-7.8571428571428541</v>
      </c>
      <c r="F15" s="5">
        <f t="shared" si="2"/>
        <v>14.591836734693905</v>
      </c>
      <c r="G15" s="5"/>
    </row>
    <row r="16" spans="1:12" x14ac:dyDescent="0.25">
      <c r="A16" t="s">
        <v>8</v>
      </c>
      <c r="B16">
        <v>74</v>
      </c>
      <c r="C16">
        <v>60</v>
      </c>
      <c r="D16" s="5">
        <f t="shared" si="0"/>
        <v>3.1428571428571388</v>
      </c>
      <c r="E16" s="5">
        <f t="shared" si="1"/>
        <v>10.142857142857146</v>
      </c>
      <c r="F16" s="5">
        <f t="shared" si="2"/>
        <v>31.877551020408131</v>
      </c>
      <c r="G16" s="5"/>
    </row>
    <row r="17" spans="1:7" x14ac:dyDescent="0.25">
      <c r="A17" t="s">
        <v>19</v>
      </c>
      <c r="B17" s="5">
        <f>AVERAGE(B3:B16)</f>
        <v>70.857142857142861</v>
      </c>
      <c r="C17" s="5">
        <f>AVERAGE(C3:C16)</f>
        <v>49.857142857142854</v>
      </c>
      <c r="D17" s="5"/>
      <c r="E17" s="5"/>
      <c r="F17" s="5"/>
      <c r="G17" s="5"/>
    </row>
    <row r="18" spans="1:7" x14ac:dyDescent="0.25">
      <c r="A18" t="s">
        <v>20</v>
      </c>
      <c r="B18" s="5">
        <f>_xlfn.STDEV.S(B3:B16)</f>
        <v>2.248320496491782</v>
      </c>
      <c r="C18" s="5">
        <f>_xlfn.STDEV.S(C3:C16)</f>
        <v>5.9077152014208218</v>
      </c>
      <c r="D18" s="5"/>
      <c r="E18" s="5"/>
      <c r="F18" s="5"/>
      <c r="G18" s="5"/>
    </row>
    <row r="19" spans="1:7" x14ac:dyDescent="0.25">
      <c r="A19" t="s">
        <v>23</v>
      </c>
      <c r="F19" s="5">
        <f>SUM(F3:F18)</f>
        <v>163.71428571428572</v>
      </c>
    </row>
    <row r="20" spans="1:7" x14ac:dyDescent="0.25">
      <c r="E20" t="s">
        <v>24</v>
      </c>
      <c r="F20" s="5">
        <f>F19/(13*B18*C18)</f>
        <v>0.94812468733587041</v>
      </c>
    </row>
    <row r="21" spans="1:7" x14ac:dyDescent="0.25">
      <c r="A21" t="s">
        <v>25</v>
      </c>
      <c r="B21">
        <f>SLOPE(C3:C16,B3:B16)</f>
        <v>2.4913043478260879</v>
      </c>
    </row>
    <row r="22" spans="1:7" x14ac:dyDescent="0.25">
      <c r="A22" t="s">
        <v>26</v>
      </c>
      <c r="B22">
        <f>INTERCEPT(C3:C16,B3:B16)</f>
        <v>-126.66956521739138</v>
      </c>
    </row>
    <row r="23" spans="1:7" x14ac:dyDescent="0.25">
      <c r="B23">
        <v>75</v>
      </c>
    </row>
    <row r="24" spans="1:7" x14ac:dyDescent="0.25">
      <c r="B24">
        <f>B22+(B23*B21)</f>
        <v>60.178260869565207</v>
      </c>
    </row>
  </sheetData>
  <mergeCells count="1">
    <mergeCell ref="A1:C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2" sqref="B12"/>
    </sheetView>
  </sheetViews>
  <sheetFormatPr defaultRowHeight="15" x14ac:dyDescent="0.25"/>
  <cols>
    <col min="2" max="2" width="15" bestFit="1" customWidth="1"/>
    <col min="3" max="3" width="13.42578125" bestFit="1" customWidth="1"/>
  </cols>
  <sheetData>
    <row r="1" spans="1:3" x14ac:dyDescent="0.25">
      <c r="A1" s="15" t="s">
        <v>1</v>
      </c>
      <c r="B1" s="15"/>
      <c r="C1" s="15"/>
    </row>
    <row r="2" spans="1:3" x14ac:dyDescent="0.25">
      <c r="A2" t="s">
        <v>0</v>
      </c>
      <c r="B2" t="s">
        <v>58</v>
      </c>
      <c r="C2" t="s">
        <v>59</v>
      </c>
    </row>
    <row r="3" spans="1:3" x14ac:dyDescent="0.25">
      <c r="A3" t="s">
        <v>2</v>
      </c>
      <c r="B3">
        <v>72</v>
      </c>
      <c r="C3">
        <v>49</v>
      </c>
    </row>
    <row r="4" spans="1:3" x14ac:dyDescent="0.25">
      <c r="A4" t="s">
        <v>3</v>
      </c>
      <c r="B4">
        <v>71</v>
      </c>
      <c r="C4">
        <v>50</v>
      </c>
    </row>
    <row r="5" spans="1:3" x14ac:dyDescent="0.25">
      <c r="A5" t="s">
        <v>4</v>
      </c>
      <c r="B5">
        <v>68</v>
      </c>
      <c r="C5">
        <v>44</v>
      </c>
    </row>
    <row r="6" spans="1:3" x14ac:dyDescent="0.25">
      <c r="A6" t="s">
        <v>5</v>
      </c>
      <c r="B6">
        <v>71</v>
      </c>
      <c r="C6">
        <v>49</v>
      </c>
    </row>
    <row r="7" spans="1:3" x14ac:dyDescent="0.25">
      <c r="A7" t="s">
        <v>6</v>
      </c>
      <c r="B7">
        <v>73</v>
      </c>
      <c r="C7">
        <v>55</v>
      </c>
    </row>
    <row r="8" spans="1:3" x14ac:dyDescent="0.25">
      <c r="A8" t="s">
        <v>7</v>
      </c>
      <c r="B8">
        <v>67</v>
      </c>
      <c r="C8">
        <v>42</v>
      </c>
    </row>
    <row r="9" spans="1:3" x14ac:dyDescent="0.25">
      <c r="A9" t="s">
        <v>8</v>
      </c>
      <c r="B9">
        <v>74</v>
      </c>
      <c r="C9">
        <v>60</v>
      </c>
    </row>
    <row r="10" spans="1:3" x14ac:dyDescent="0.25">
      <c r="A10" t="s">
        <v>2</v>
      </c>
      <c r="B10">
        <v>70</v>
      </c>
      <c r="C10">
        <v>49</v>
      </c>
    </row>
    <row r="11" spans="1:3" x14ac:dyDescent="0.25">
      <c r="A11" t="s">
        <v>3</v>
      </c>
      <c r="B11">
        <v>71</v>
      </c>
      <c r="C11">
        <v>50</v>
      </c>
    </row>
    <row r="12" spans="1:3" x14ac:dyDescent="0.25">
      <c r="A12" t="s">
        <v>4</v>
      </c>
      <c r="B12">
        <v>68</v>
      </c>
      <c r="C12">
        <v>44</v>
      </c>
    </row>
    <row r="13" spans="1:3" x14ac:dyDescent="0.25">
      <c r="A13" t="s">
        <v>5</v>
      </c>
      <c r="B13">
        <v>71</v>
      </c>
      <c r="C13">
        <v>49</v>
      </c>
    </row>
    <row r="14" spans="1:3" x14ac:dyDescent="0.25">
      <c r="A14" t="s">
        <v>6</v>
      </c>
      <c r="B14">
        <v>73</v>
      </c>
      <c r="C14">
        <v>55</v>
      </c>
    </row>
    <row r="15" spans="1:3" x14ac:dyDescent="0.25">
      <c r="A15" t="s">
        <v>7</v>
      </c>
      <c r="B15">
        <v>69</v>
      </c>
      <c r="C15">
        <v>42</v>
      </c>
    </row>
    <row r="16" spans="1:3" x14ac:dyDescent="0.25">
      <c r="A16" t="s">
        <v>8</v>
      </c>
      <c r="B16">
        <v>74</v>
      </c>
      <c r="C16">
        <v>60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L6"/>
  <sheetViews>
    <sheetView topLeftCell="B1" zoomScaleNormal="100" workbookViewId="0">
      <selection activeCell="C4" sqref="C4"/>
    </sheetView>
  </sheetViews>
  <sheetFormatPr defaultRowHeight="15" x14ac:dyDescent="0.25"/>
  <cols>
    <col min="3" max="3" width="11.42578125" customWidth="1"/>
    <col min="4" max="10" width="11.7109375" customWidth="1"/>
    <col min="11" max="11" width="11.5703125" customWidth="1"/>
  </cols>
  <sheetData>
    <row r="3" spans="3:12" ht="20.25" thickBot="1" x14ac:dyDescent="0.35">
      <c r="C3" s="16" t="s">
        <v>18</v>
      </c>
      <c r="D3" s="16"/>
      <c r="E3" s="16"/>
      <c r="F3" s="16"/>
      <c r="G3" s="16"/>
      <c r="H3" s="16"/>
      <c r="I3" s="16"/>
      <c r="J3" s="16"/>
      <c r="K3" s="16"/>
    </row>
    <row r="4" spans="3:12" ht="48" thickTop="1" x14ac:dyDescent="0.25">
      <c r="C4" s="2" t="s">
        <v>9</v>
      </c>
      <c r="D4" s="1"/>
      <c r="E4" s="1"/>
      <c r="F4" s="1"/>
      <c r="G4" s="3" t="s">
        <v>13</v>
      </c>
      <c r="H4" s="1"/>
      <c r="I4" s="1"/>
      <c r="J4" s="1"/>
      <c r="K4" s="2" t="s">
        <v>16</v>
      </c>
    </row>
    <row r="5" spans="3:12" ht="60" customHeight="1" x14ac:dyDescent="0.25">
      <c r="C5" s="1"/>
      <c r="D5" s="3" t="s">
        <v>10</v>
      </c>
      <c r="E5" s="3" t="s">
        <v>11</v>
      </c>
      <c r="F5" s="3" t="s">
        <v>12</v>
      </c>
      <c r="G5" s="1"/>
      <c r="H5" s="3" t="s">
        <v>17</v>
      </c>
      <c r="I5" s="3" t="s">
        <v>14</v>
      </c>
      <c r="J5" s="3" t="s">
        <v>15</v>
      </c>
      <c r="K5" s="1"/>
      <c r="L5" s="1"/>
    </row>
    <row r="6" spans="3:12" ht="18.75" x14ac:dyDescent="0.3">
      <c r="C6" s="4">
        <v>-1</v>
      </c>
      <c r="D6" s="4">
        <v>-0.75</v>
      </c>
      <c r="E6" s="4">
        <v>-0.5</v>
      </c>
      <c r="F6" s="4">
        <v>-0.25</v>
      </c>
      <c r="G6" s="4">
        <v>0</v>
      </c>
      <c r="H6" s="4">
        <v>0.25</v>
      </c>
      <c r="I6" s="4">
        <v>0.5</v>
      </c>
      <c r="J6" s="4">
        <v>0.75</v>
      </c>
      <c r="K6" s="4">
        <v>1</v>
      </c>
      <c r="L6" s="1"/>
    </row>
  </sheetData>
  <mergeCells count="1">
    <mergeCell ref="C3:K3"/>
  </mergeCells>
  <pageMargins left="0.7" right="0.7" top="0.75" bottom="0.75" header="0.3" footer="0.3"/>
  <pageSetup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3" sqref="C13"/>
    </sheetView>
  </sheetViews>
  <sheetFormatPr defaultRowHeight="15" x14ac:dyDescent="0.25"/>
  <cols>
    <col min="1" max="1" width="18" bestFit="1" customWidth="1"/>
    <col min="2" max="2" width="11.7109375" bestFit="1" customWidth="1"/>
    <col min="3" max="3" width="14.5703125" bestFit="1" customWidth="1"/>
    <col min="4" max="4" width="12.7109375" bestFit="1" customWidth="1"/>
    <col min="6" max="6" width="13.42578125" bestFit="1" customWidth="1"/>
    <col min="7" max="7" width="11" bestFit="1" customWidth="1"/>
    <col min="8" max="8" width="12.42578125" bestFit="1" customWidth="1"/>
    <col min="9" max="9" width="12.5703125" bestFit="1" customWidth="1"/>
  </cols>
  <sheetData>
    <row r="1" spans="1:9" x14ac:dyDescent="0.25">
      <c r="A1" t="s">
        <v>27</v>
      </c>
    </row>
    <row r="2" spans="1:9" ht="15.75" thickBot="1" x14ac:dyDescent="0.3"/>
    <row r="3" spans="1:9" x14ac:dyDescent="0.25">
      <c r="A3" s="9" t="s">
        <v>28</v>
      </c>
      <c r="B3" s="9"/>
    </row>
    <row r="4" spans="1:9" x14ac:dyDescent="0.25">
      <c r="A4" s="6" t="s">
        <v>29</v>
      </c>
      <c r="B4" s="10">
        <v>0.97594820884076849</v>
      </c>
    </row>
    <row r="5" spans="1:9" x14ac:dyDescent="0.25">
      <c r="A5" s="6" t="s">
        <v>30</v>
      </c>
      <c r="B5" s="10">
        <v>0.95247490633950427</v>
      </c>
    </row>
    <row r="6" spans="1:9" x14ac:dyDescent="0.25">
      <c r="A6" s="6" t="s">
        <v>31</v>
      </c>
      <c r="B6" s="10">
        <v>0.93135264249039507</v>
      </c>
    </row>
    <row r="7" spans="1:9" x14ac:dyDescent="0.25">
      <c r="A7" s="6" t="s">
        <v>32</v>
      </c>
      <c r="B7" s="10">
        <v>1.5478592357646153</v>
      </c>
    </row>
    <row r="8" spans="1:9" ht="15.75" thickBot="1" x14ac:dyDescent="0.3">
      <c r="A8" s="7" t="s">
        <v>33</v>
      </c>
      <c r="B8" s="11">
        <v>14</v>
      </c>
    </row>
    <row r="10" spans="1:9" ht="15.75" thickBot="1" x14ac:dyDescent="0.3">
      <c r="A10" t="s">
        <v>34</v>
      </c>
    </row>
    <row r="11" spans="1:9" x14ac:dyDescent="0.25">
      <c r="A11" s="8"/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</row>
    <row r="12" spans="1:9" x14ac:dyDescent="0.25">
      <c r="A12" s="6" t="s">
        <v>35</v>
      </c>
      <c r="B12" s="6">
        <v>4</v>
      </c>
      <c r="C12" s="10">
        <v>432.15147179060932</v>
      </c>
      <c r="D12" s="10">
        <v>108.03786794765233</v>
      </c>
      <c r="E12" s="10">
        <v>45.093410116627808</v>
      </c>
      <c r="F12" s="10">
        <v>5.878842665089509E-6</v>
      </c>
    </row>
    <row r="13" spans="1:9" x14ac:dyDescent="0.25">
      <c r="A13" s="6" t="s">
        <v>36</v>
      </c>
      <c r="B13" s="6">
        <v>9</v>
      </c>
      <c r="C13" s="10">
        <v>21.562813923676373</v>
      </c>
      <c r="D13" s="10">
        <v>2.395868213741819</v>
      </c>
      <c r="E13" s="10"/>
      <c r="F13" s="10"/>
    </row>
    <row r="14" spans="1:9" ht="15.75" thickBot="1" x14ac:dyDescent="0.3">
      <c r="A14" s="7" t="s">
        <v>23</v>
      </c>
      <c r="B14" s="7">
        <v>13</v>
      </c>
      <c r="C14" s="11">
        <v>453.71428571428567</v>
      </c>
      <c r="D14" s="11"/>
      <c r="E14" s="11"/>
      <c r="F14" s="11"/>
    </row>
    <row r="15" spans="1:9" ht="15.75" thickBot="1" x14ac:dyDescent="0.3"/>
    <row r="16" spans="1:9" x14ac:dyDescent="0.25">
      <c r="A16" s="8"/>
      <c r="B16" s="8" t="s">
        <v>42</v>
      </c>
      <c r="C16" s="8" t="s">
        <v>32</v>
      </c>
      <c r="D16" s="8" t="s">
        <v>43</v>
      </c>
      <c r="E16" s="8" t="s">
        <v>44</v>
      </c>
      <c r="F16" s="8" t="s">
        <v>45</v>
      </c>
      <c r="G16" s="8" t="s">
        <v>46</v>
      </c>
      <c r="H16" s="8" t="s">
        <v>47</v>
      </c>
      <c r="I16" s="8" t="s">
        <v>48</v>
      </c>
    </row>
    <row r="17" spans="1:9" x14ac:dyDescent="0.25">
      <c r="A17" s="6" t="s">
        <v>26</v>
      </c>
      <c r="B17" s="10">
        <v>-29.262773262153626</v>
      </c>
      <c r="C17" s="10">
        <v>37.887904136379667</v>
      </c>
      <c r="D17" s="10">
        <v>-0.77235133294311054</v>
      </c>
      <c r="E17" s="10">
        <v>0.45970673636062576</v>
      </c>
      <c r="F17" s="10">
        <v>-114.97116698767664</v>
      </c>
      <c r="G17" s="10">
        <v>56.44562046336938</v>
      </c>
      <c r="H17" s="10">
        <v>-114.97116698767664</v>
      </c>
      <c r="I17" s="10">
        <v>56.44562046336938</v>
      </c>
    </row>
    <row r="18" spans="1:9" x14ac:dyDescent="0.25">
      <c r="A18" s="6" t="s">
        <v>54</v>
      </c>
      <c r="B18" s="10">
        <v>1.2052863328738948</v>
      </c>
      <c r="C18" s="10">
        <v>0.49152966393181197</v>
      </c>
      <c r="D18" s="10">
        <v>2.452113109985361</v>
      </c>
      <c r="E18" s="10">
        <v>3.6629523685134523E-2</v>
      </c>
      <c r="F18" s="10">
        <v>9.3368982882751528E-2</v>
      </c>
      <c r="G18" s="10">
        <v>2.317203682865038</v>
      </c>
      <c r="H18" s="10">
        <v>9.3368982882751528E-2</v>
      </c>
      <c r="I18" s="10">
        <v>2.317203682865038</v>
      </c>
    </row>
    <row r="19" spans="1:9" x14ac:dyDescent="0.25">
      <c r="A19" s="6" t="s">
        <v>51</v>
      </c>
      <c r="B19" s="10">
        <v>7.1631850868295903E-3</v>
      </c>
      <c r="C19" s="10">
        <v>4.0245465221235753E-2</v>
      </c>
      <c r="D19" s="10">
        <v>0.17798738435380029</v>
      </c>
      <c r="E19" s="10">
        <v>0.86267461254179878</v>
      </c>
      <c r="F19" s="10">
        <v>-8.3878382333534937E-2</v>
      </c>
      <c r="G19" s="10">
        <v>9.8204752507194112E-2</v>
      </c>
      <c r="H19" s="10">
        <v>-8.3878382333534937E-2</v>
      </c>
      <c r="I19" s="10">
        <v>9.8204752507194112E-2</v>
      </c>
    </row>
    <row r="20" spans="1:9" x14ac:dyDescent="0.25">
      <c r="A20" s="6" t="s">
        <v>55</v>
      </c>
      <c r="B20" s="10">
        <v>-0.23477533526159908</v>
      </c>
      <c r="C20" s="10">
        <v>9.2740176333377528E-2</v>
      </c>
      <c r="D20" s="10">
        <v>-2.5315385903261709</v>
      </c>
      <c r="E20" s="10">
        <v>3.2154096722506673E-2</v>
      </c>
      <c r="F20" s="10">
        <v>-0.44456818943331766</v>
      </c>
      <c r="G20" s="10">
        <v>-2.4982481089880493E-2</v>
      </c>
      <c r="H20" s="10">
        <v>-0.44456818943331766</v>
      </c>
      <c r="I20" s="10">
        <v>-2.4982481089880493E-2</v>
      </c>
    </row>
    <row r="21" spans="1:9" ht="15.75" thickBot="1" x14ac:dyDescent="0.3">
      <c r="A21" s="7" t="s">
        <v>57</v>
      </c>
      <c r="B21" s="11">
        <v>-1.6542971397468009</v>
      </c>
      <c r="C21" s="11">
        <v>1.0673339282383498</v>
      </c>
      <c r="D21" s="11">
        <v>-1.5499339953310043</v>
      </c>
      <c r="E21" s="11">
        <v>0.15556844991841234</v>
      </c>
      <c r="F21" s="11">
        <v>-4.0687742306087298</v>
      </c>
      <c r="G21" s="11">
        <v>0.76017995111512793</v>
      </c>
      <c r="H21" s="11">
        <v>-4.0687742306087298</v>
      </c>
      <c r="I21" s="11">
        <v>0.76017995111512793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24" sqref="C24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9" width="12.7109375" bestFit="1" customWidth="1"/>
  </cols>
  <sheetData>
    <row r="1" spans="1:9" x14ac:dyDescent="0.25">
      <c r="A1" t="s">
        <v>27</v>
      </c>
    </row>
    <row r="2" spans="1:9" ht="15.75" thickBot="1" x14ac:dyDescent="0.3"/>
    <row r="3" spans="1:9" x14ac:dyDescent="0.25">
      <c r="A3" s="9" t="s">
        <v>28</v>
      </c>
      <c r="B3" s="9"/>
    </row>
    <row r="4" spans="1:9" x14ac:dyDescent="0.25">
      <c r="A4" s="6" t="s">
        <v>29</v>
      </c>
      <c r="B4" s="10">
        <v>0.96925913820979226</v>
      </c>
    </row>
    <row r="5" spans="1:9" x14ac:dyDescent="0.25">
      <c r="A5" s="6" t="s">
        <v>30</v>
      </c>
      <c r="B5" s="10">
        <v>0.9394632770031891</v>
      </c>
    </row>
    <row r="6" spans="1:9" x14ac:dyDescent="0.25">
      <c r="A6" s="6" t="s">
        <v>31</v>
      </c>
      <c r="B6" s="10">
        <v>0.92845660009467812</v>
      </c>
    </row>
    <row r="7" spans="1:9" x14ac:dyDescent="0.25">
      <c r="A7" s="6" t="s">
        <v>32</v>
      </c>
      <c r="B7" s="10">
        <v>1.5801719133741479</v>
      </c>
    </row>
    <row r="8" spans="1:9" ht="15.75" thickBot="1" x14ac:dyDescent="0.3">
      <c r="A8" s="7" t="s">
        <v>33</v>
      </c>
      <c r="B8" s="7">
        <v>14</v>
      </c>
    </row>
    <row r="10" spans="1:9" ht="15.75" thickBot="1" x14ac:dyDescent="0.3">
      <c r="A10" t="s">
        <v>34</v>
      </c>
    </row>
    <row r="11" spans="1:9" x14ac:dyDescent="0.25">
      <c r="A11" s="8"/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</row>
    <row r="12" spans="1:9" x14ac:dyDescent="0.25">
      <c r="A12" s="6" t="s">
        <v>35</v>
      </c>
      <c r="B12" s="6">
        <v>2</v>
      </c>
      <c r="C12" s="10">
        <v>426.24790968030402</v>
      </c>
      <c r="D12" s="10">
        <v>213.12395484015201</v>
      </c>
      <c r="E12" s="10">
        <v>85.353943321143007</v>
      </c>
      <c r="F12" s="10">
        <v>2.0003407993475035E-7</v>
      </c>
    </row>
    <row r="13" spans="1:9" x14ac:dyDescent="0.25">
      <c r="A13" s="6" t="s">
        <v>36</v>
      </c>
      <c r="B13" s="6">
        <v>11</v>
      </c>
      <c r="C13" s="10">
        <v>27.466376033981668</v>
      </c>
      <c r="D13" s="10">
        <v>2.4969432758165153</v>
      </c>
      <c r="E13" s="10"/>
      <c r="F13" s="10"/>
    </row>
    <row r="14" spans="1:9" ht="15.75" thickBot="1" x14ac:dyDescent="0.3">
      <c r="A14" s="7" t="s">
        <v>23</v>
      </c>
      <c r="B14" s="7">
        <v>13</v>
      </c>
      <c r="C14" s="11">
        <v>453.71428571428567</v>
      </c>
      <c r="D14" s="11"/>
      <c r="E14" s="11"/>
      <c r="F14" s="11"/>
    </row>
    <row r="15" spans="1:9" ht="15.75" thickBot="1" x14ac:dyDescent="0.3"/>
    <row r="16" spans="1:9" x14ac:dyDescent="0.25">
      <c r="A16" s="8"/>
      <c r="B16" s="8" t="s">
        <v>42</v>
      </c>
      <c r="C16" s="8" t="s">
        <v>32</v>
      </c>
      <c r="D16" s="8" t="s">
        <v>43</v>
      </c>
      <c r="E16" s="8" t="s">
        <v>44</v>
      </c>
      <c r="F16" s="8" t="s">
        <v>45</v>
      </c>
      <c r="G16" s="8" t="s">
        <v>46</v>
      </c>
      <c r="H16" s="8" t="s">
        <v>47</v>
      </c>
      <c r="I16" s="8" t="s">
        <v>48</v>
      </c>
    </row>
    <row r="17" spans="1:9" x14ac:dyDescent="0.25">
      <c r="A17" s="6" t="s">
        <v>26</v>
      </c>
      <c r="B17" s="10">
        <v>-48.598457411133474</v>
      </c>
      <c r="C17" s="10">
        <v>31.917325682232395</v>
      </c>
      <c r="D17" s="10">
        <v>-1.5226356335420377</v>
      </c>
      <c r="E17" s="10">
        <v>0.1560661525924564</v>
      </c>
      <c r="F17" s="10">
        <v>-118.84801758753869</v>
      </c>
      <c r="G17" s="10">
        <v>21.651102765271752</v>
      </c>
      <c r="H17" s="10">
        <v>-118.84801758753869</v>
      </c>
      <c r="I17" s="10">
        <v>21.651102765271752</v>
      </c>
    </row>
    <row r="18" spans="1:9" x14ac:dyDescent="0.25">
      <c r="A18" s="6" t="s">
        <v>54</v>
      </c>
      <c r="B18" s="10">
        <v>1.4609434384082272</v>
      </c>
      <c r="C18" s="10">
        <v>0.42682190284183169</v>
      </c>
      <c r="D18" s="10">
        <v>3.4228408352080564</v>
      </c>
      <c r="E18" s="10">
        <v>5.6945908033905054E-3</v>
      </c>
      <c r="F18" s="10">
        <v>0.52151476425128052</v>
      </c>
      <c r="G18" s="10">
        <v>2.400372112565174</v>
      </c>
      <c r="H18" s="10">
        <v>0.52151476425128052</v>
      </c>
      <c r="I18" s="10">
        <v>2.400372112565174</v>
      </c>
    </row>
    <row r="19" spans="1:9" ht="15.75" thickBot="1" x14ac:dyDescent="0.3">
      <c r="A19" s="7" t="s">
        <v>55</v>
      </c>
      <c r="B19" s="11">
        <v>-0.21741560473954843</v>
      </c>
      <c r="C19" s="11">
        <v>8.01223740873694E-2</v>
      </c>
      <c r="D19" s="11">
        <v>-2.7135442155329508</v>
      </c>
      <c r="E19" s="11">
        <v>2.0162764918834595E-2</v>
      </c>
      <c r="F19" s="11">
        <v>-0.39376376109715927</v>
      </c>
      <c r="G19" s="11">
        <v>-4.1067448381937571E-2</v>
      </c>
      <c r="H19" s="11">
        <v>-0.39376376109715927</v>
      </c>
      <c r="I19" s="11">
        <v>-4.1067448381937571E-2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F26" sqref="F26"/>
    </sheetView>
  </sheetViews>
  <sheetFormatPr defaultRowHeight="15" x14ac:dyDescent="0.25"/>
  <cols>
    <col min="1" max="1" width="11.42578125" bestFit="1" customWidth="1"/>
    <col min="2" max="2" width="15.5703125" bestFit="1" customWidth="1"/>
    <col min="3" max="3" width="20.140625" bestFit="1" customWidth="1"/>
    <col min="4" max="4" width="15.5703125" bestFit="1" customWidth="1"/>
    <col min="5" max="5" width="13.85546875" bestFit="1" customWidth="1"/>
    <col min="12" max="12" width="15.5703125" bestFit="1" customWidth="1"/>
    <col min="13" max="13" width="17.28515625" bestFit="1" customWidth="1"/>
    <col min="14" max="14" width="13.7109375" bestFit="1" customWidth="1"/>
  </cols>
  <sheetData>
    <row r="1" spans="1:14" x14ac:dyDescent="0.25">
      <c r="A1" s="15" t="s">
        <v>1</v>
      </c>
      <c r="B1" s="15"/>
      <c r="C1" s="15"/>
      <c r="D1" s="15"/>
      <c r="K1" s="15" t="s">
        <v>1</v>
      </c>
      <c r="L1" s="15"/>
      <c r="M1" s="15"/>
    </row>
    <row r="2" spans="1:14" x14ac:dyDescent="0.25">
      <c r="A2" t="s">
        <v>0</v>
      </c>
      <c r="B2" t="s">
        <v>22</v>
      </c>
      <c r="C2" t="s">
        <v>56</v>
      </c>
      <c r="D2" t="s">
        <v>52</v>
      </c>
      <c r="E2" t="s">
        <v>53</v>
      </c>
      <c r="F2" t="s">
        <v>57</v>
      </c>
      <c r="K2" t="s">
        <v>0</v>
      </c>
      <c r="L2" t="s">
        <v>22</v>
      </c>
      <c r="M2" t="s">
        <v>50</v>
      </c>
      <c r="N2" t="s">
        <v>53</v>
      </c>
    </row>
    <row r="3" spans="1:14" x14ac:dyDescent="0.25">
      <c r="A3" t="s">
        <v>2</v>
      </c>
      <c r="B3">
        <v>49</v>
      </c>
      <c r="C3">
        <v>72</v>
      </c>
      <c r="D3">
        <v>35</v>
      </c>
      <c r="E3">
        <v>30</v>
      </c>
      <c r="F3">
        <v>0</v>
      </c>
      <c r="K3" t="s">
        <v>2</v>
      </c>
      <c r="L3">
        <v>49</v>
      </c>
      <c r="M3">
        <v>72</v>
      </c>
      <c r="N3">
        <v>30</v>
      </c>
    </row>
    <row r="4" spans="1:14" x14ac:dyDescent="0.25">
      <c r="A4" t="s">
        <v>3</v>
      </c>
      <c r="B4">
        <v>50</v>
      </c>
      <c r="C4">
        <v>71</v>
      </c>
      <c r="D4">
        <v>22</v>
      </c>
      <c r="E4">
        <v>25</v>
      </c>
      <c r="F4">
        <v>1</v>
      </c>
      <c r="K4" t="s">
        <v>3</v>
      </c>
      <c r="L4">
        <v>50</v>
      </c>
      <c r="M4">
        <v>71</v>
      </c>
      <c r="N4">
        <v>25</v>
      </c>
    </row>
    <row r="5" spans="1:14" x14ac:dyDescent="0.25">
      <c r="A5" t="s">
        <v>4</v>
      </c>
      <c r="B5">
        <v>44</v>
      </c>
      <c r="C5">
        <v>68</v>
      </c>
      <c r="D5">
        <v>50</v>
      </c>
      <c r="E5">
        <v>35</v>
      </c>
      <c r="F5">
        <v>1</v>
      </c>
      <c r="K5" t="s">
        <v>4</v>
      </c>
      <c r="L5">
        <v>44</v>
      </c>
      <c r="M5">
        <v>68</v>
      </c>
      <c r="N5">
        <v>35</v>
      </c>
    </row>
    <row r="6" spans="1:14" x14ac:dyDescent="0.25">
      <c r="A6" t="s">
        <v>5</v>
      </c>
      <c r="B6">
        <v>49</v>
      </c>
      <c r="C6">
        <v>71</v>
      </c>
      <c r="D6">
        <v>38</v>
      </c>
      <c r="E6">
        <v>29</v>
      </c>
      <c r="F6">
        <v>1</v>
      </c>
      <c r="K6" t="s">
        <v>5</v>
      </c>
      <c r="L6">
        <v>49</v>
      </c>
      <c r="M6">
        <v>71</v>
      </c>
      <c r="N6">
        <v>29</v>
      </c>
    </row>
    <row r="7" spans="1:14" x14ac:dyDescent="0.25">
      <c r="A7" t="s">
        <v>6</v>
      </c>
      <c r="B7">
        <v>55</v>
      </c>
      <c r="C7">
        <v>73</v>
      </c>
      <c r="D7">
        <v>60</v>
      </c>
      <c r="E7">
        <v>10</v>
      </c>
      <c r="F7">
        <v>1</v>
      </c>
      <c r="K7" t="s">
        <v>6</v>
      </c>
      <c r="L7">
        <v>55</v>
      </c>
      <c r="M7">
        <v>73</v>
      </c>
      <c r="N7">
        <v>10</v>
      </c>
    </row>
    <row r="8" spans="1:14" x14ac:dyDescent="0.25">
      <c r="A8" t="s">
        <v>7</v>
      </c>
      <c r="B8">
        <v>42</v>
      </c>
      <c r="C8">
        <v>67</v>
      </c>
      <c r="D8">
        <v>55</v>
      </c>
      <c r="E8">
        <v>35</v>
      </c>
      <c r="F8">
        <v>1</v>
      </c>
      <c r="K8" t="s">
        <v>7</v>
      </c>
      <c r="L8">
        <v>42</v>
      </c>
      <c r="M8">
        <v>67</v>
      </c>
      <c r="N8">
        <v>35</v>
      </c>
    </row>
    <row r="9" spans="1:14" x14ac:dyDescent="0.25">
      <c r="A9" t="s">
        <v>8</v>
      </c>
      <c r="B9">
        <v>60</v>
      </c>
      <c r="C9">
        <v>74</v>
      </c>
      <c r="D9">
        <v>49</v>
      </c>
      <c r="E9">
        <v>0</v>
      </c>
      <c r="F9">
        <v>0</v>
      </c>
      <c r="K9" t="s">
        <v>8</v>
      </c>
      <c r="L9">
        <v>60</v>
      </c>
      <c r="M9">
        <v>74</v>
      </c>
      <c r="N9">
        <v>0</v>
      </c>
    </row>
    <row r="10" spans="1:14" x14ac:dyDescent="0.25">
      <c r="A10" t="s">
        <v>2</v>
      </c>
      <c r="B10">
        <v>49</v>
      </c>
      <c r="C10">
        <v>70</v>
      </c>
      <c r="D10">
        <v>55</v>
      </c>
      <c r="E10">
        <v>33</v>
      </c>
      <c r="F10">
        <v>0</v>
      </c>
      <c r="K10" t="s">
        <v>2</v>
      </c>
      <c r="L10">
        <v>49</v>
      </c>
      <c r="M10">
        <v>70</v>
      </c>
      <c r="N10">
        <v>33</v>
      </c>
    </row>
    <row r="11" spans="1:14" x14ac:dyDescent="0.25">
      <c r="A11" t="s">
        <v>3</v>
      </c>
      <c r="B11">
        <v>50</v>
      </c>
      <c r="C11">
        <v>71</v>
      </c>
      <c r="D11">
        <v>60</v>
      </c>
      <c r="E11">
        <v>24</v>
      </c>
      <c r="F11">
        <v>1</v>
      </c>
      <c r="K11" t="s">
        <v>3</v>
      </c>
      <c r="L11">
        <v>50</v>
      </c>
      <c r="M11">
        <v>71</v>
      </c>
      <c r="N11">
        <v>24</v>
      </c>
    </row>
    <row r="12" spans="1:14" x14ac:dyDescent="0.25">
      <c r="A12" t="s">
        <v>4</v>
      </c>
      <c r="B12">
        <v>44</v>
      </c>
      <c r="C12">
        <v>68</v>
      </c>
      <c r="D12">
        <v>48</v>
      </c>
      <c r="E12">
        <v>35</v>
      </c>
      <c r="F12">
        <v>1</v>
      </c>
      <c r="K12" t="s">
        <v>4</v>
      </c>
      <c r="L12">
        <v>44</v>
      </c>
      <c r="M12">
        <v>68</v>
      </c>
      <c r="N12">
        <v>35</v>
      </c>
    </row>
    <row r="13" spans="1:14" x14ac:dyDescent="0.25">
      <c r="A13" t="s">
        <v>5</v>
      </c>
      <c r="B13">
        <v>49</v>
      </c>
      <c r="C13">
        <v>71</v>
      </c>
      <c r="D13">
        <v>55</v>
      </c>
      <c r="E13">
        <v>25</v>
      </c>
      <c r="F13">
        <v>1</v>
      </c>
      <c r="K13" t="s">
        <v>5</v>
      </c>
      <c r="L13">
        <v>49</v>
      </c>
      <c r="M13">
        <v>71</v>
      </c>
      <c r="N13">
        <v>25</v>
      </c>
    </row>
    <row r="14" spans="1:14" x14ac:dyDescent="0.25">
      <c r="A14" t="s">
        <v>6</v>
      </c>
      <c r="B14">
        <v>55</v>
      </c>
      <c r="C14">
        <v>73</v>
      </c>
      <c r="D14">
        <v>68</v>
      </c>
      <c r="E14">
        <v>10</v>
      </c>
      <c r="F14">
        <v>1</v>
      </c>
      <c r="K14" t="s">
        <v>6</v>
      </c>
      <c r="L14">
        <v>55</v>
      </c>
      <c r="M14">
        <v>73</v>
      </c>
      <c r="N14">
        <v>10</v>
      </c>
    </row>
    <row r="15" spans="1:14" x14ac:dyDescent="0.25">
      <c r="A15" t="s">
        <v>7</v>
      </c>
      <c r="B15">
        <v>42</v>
      </c>
      <c r="C15">
        <v>69</v>
      </c>
      <c r="D15">
        <v>51</v>
      </c>
      <c r="E15">
        <v>30</v>
      </c>
      <c r="F15">
        <v>1</v>
      </c>
      <c r="K15" t="s">
        <v>7</v>
      </c>
      <c r="L15">
        <v>42</v>
      </c>
      <c r="M15">
        <v>69</v>
      </c>
      <c r="N15">
        <v>30</v>
      </c>
    </row>
    <row r="16" spans="1:14" x14ac:dyDescent="0.25">
      <c r="A16" t="s">
        <v>8</v>
      </c>
      <c r="B16">
        <v>60</v>
      </c>
      <c r="C16">
        <v>74</v>
      </c>
      <c r="D16">
        <v>68</v>
      </c>
      <c r="E16">
        <v>5</v>
      </c>
      <c r="F16">
        <v>0</v>
      </c>
      <c r="K16" t="s">
        <v>8</v>
      </c>
      <c r="L16">
        <v>60</v>
      </c>
      <c r="M16">
        <v>74</v>
      </c>
      <c r="N16">
        <v>5</v>
      </c>
    </row>
  </sheetData>
  <mergeCells count="2">
    <mergeCell ref="A1:D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</vt:vector>
  </HeadingPairs>
  <TitlesOfParts>
    <vt:vector size="8" baseType="lpstr">
      <vt:lpstr>Single Regression Out</vt:lpstr>
      <vt:lpstr>Lemonade Manual compute</vt:lpstr>
      <vt:lpstr>Lemonade single regresssion</vt:lpstr>
      <vt:lpstr>Sheet2</vt:lpstr>
      <vt:lpstr> Multiple  Regression Out</vt:lpstr>
      <vt:lpstr>Multiple with temp and rain onl</vt:lpstr>
      <vt:lpstr>Multiple regression data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maddy</dc:creator>
  <cp:lastModifiedBy>Luther M. Maddy</cp:lastModifiedBy>
  <cp:lastPrinted>2020-06-03T19:36:25Z</cp:lastPrinted>
  <dcterms:created xsi:type="dcterms:W3CDTF">2020-04-22T22:03:24Z</dcterms:created>
  <dcterms:modified xsi:type="dcterms:W3CDTF">2020-07-17T16:45:37Z</dcterms:modified>
</cp:coreProperties>
</file>